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Forgiveness Estimator" sheetId="1" r:id="rId1"/>
  </sheets>
  <definedNames/>
  <calcPr fullCalcOnLoad="1"/>
</workbook>
</file>

<file path=xl/sharedStrings.xml><?xml version="1.0" encoding="utf-8"?>
<sst xmlns="http://schemas.openxmlformats.org/spreadsheetml/2006/main" count="49" uniqueCount="48">
  <si>
    <t>Loan Amount</t>
  </si>
  <si>
    <t>Total</t>
  </si>
  <si>
    <t>Week 1</t>
  </si>
  <si>
    <t>Week 2</t>
  </si>
  <si>
    <t>Week 3</t>
  </si>
  <si>
    <t>Week 4</t>
  </si>
  <si>
    <t>Week 5</t>
  </si>
  <si>
    <t>Week 6</t>
  </si>
  <si>
    <t>Week 7</t>
  </si>
  <si>
    <t>Week 8</t>
  </si>
  <si>
    <t>Week Begin</t>
  </si>
  <si>
    <t>Week Ends</t>
  </si>
  <si>
    <t>Gross Wages Paid to Employees</t>
  </si>
  <si>
    <t>Less: Wages Exceeding $100,000 annualized</t>
  </si>
  <si>
    <t>Health Insurance Paid</t>
  </si>
  <si>
    <t>Less Withholdings</t>
  </si>
  <si>
    <t>Retirement Paid</t>
  </si>
  <si>
    <t>Less Retirement Withholdings</t>
  </si>
  <si>
    <t>OR</t>
  </si>
  <si>
    <t>Employer Retirement Contributions Paid</t>
  </si>
  <si>
    <t>State Taxes Paid (SUI)</t>
  </si>
  <si>
    <t>Rent Paid</t>
  </si>
  <si>
    <t>Mortgage Interest Paid</t>
  </si>
  <si>
    <t>Utility Payments Paid</t>
  </si>
  <si>
    <t>Total Eligible Payments</t>
  </si>
  <si>
    <t>Full Time Equivalents, each pay period</t>
  </si>
  <si>
    <t>Eligible Expenses</t>
  </si>
  <si>
    <t>Maximum Forgiveness</t>
  </si>
  <si>
    <t>Non Payroll Costs % of Loan</t>
  </si>
  <si>
    <t>Must be Less than 25%</t>
  </si>
  <si>
    <t>Average FTE, 8 Weeks</t>
  </si>
  <si>
    <t>Monthly Average FTE, Feb 15 to June 30, 2019</t>
  </si>
  <si>
    <t>Monthly Average FTE, Jan 1 to Feb 28, 2020</t>
  </si>
  <si>
    <t>Lesser Amount</t>
  </si>
  <si>
    <t>Reduction in FTE Count</t>
  </si>
  <si>
    <t>Percent Reduction in FTE Count</t>
  </si>
  <si>
    <t>Reduction in Forgiveness due to FTE Count</t>
  </si>
  <si>
    <t>Employee Compensation Reduction &gt; 25%</t>
  </si>
  <si>
    <t>Enter as positive number</t>
  </si>
  <si>
    <t>Loan Forgiveness, as adjusted</t>
  </si>
  <si>
    <t>Greater Amount</t>
  </si>
  <si>
    <t>Loan Date</t>
  </si>
  <si>
    <t>Company Name</t>
  </si>
  <si>
    <t>FTE as of June 30, 2020</t>
  </si>
  <si>
    <t>Balance of Loan to be repaid</t>
  </si>
  <si>
    <t>This estimator tool is not legal or financial advice. This calculator/estimator is not a financial tool and we will not be responsible for any damages/losses due to the use of this tool. The calculations/estimates provided by this calculator are based on our best understanding of the "Coronavirus Aid, Relief, and Economic Security Act" Or the "CARES Act" and U.S. Treasury guidance. This tool is to be used ONLY to estimate potential loan forgiveness, and not for final calculations. There are areas of the Act where additional clarification from the Treasury and SBA is needed. In some cases, additional judgement and interpretations of the Act and supplemental guidance may be necessary. The calculator has not been designed for specific cases such as seasonal and start-up businesses. You should speak to a professional or refer directly to the act in order to assess your own situation better.  Please contact your advisor at Dent Moses for more specific consultation about your situation.</t>
  </si>
  <si>
    <t>PPP Loan Forgiveness Estimator</t>
  </si>
  <si>
    <t>Draft V1 4.14.2020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</si>
</sst>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34">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2">
    <xf numFmtId="0" fontId="0" fillId="0" borderId="0" xfId="0" applyFont="1" applyAlignment="1">
      <alignment/>
    </xf>
    <xf numFmtId="0" fontId="0" fillId="6" borderId="0" xfId="42" applyNumberFormat="1" applyFont="1" applyFill="1" applyAlignment="1" applyProtection="1">
      <alignment/>
      <protection locked="0"/>
    </xf>
    <xf numFmtId="14" fontId="0" fillId="6" borderId="0" xfId="0" applyNumberFormat="1" applyFill="1" applyAlignment="1" applyProtection="1">
      <alignment/>
      <protection locked="0"/>
    </xf>
    <xf numFmtId="43" fontId="0" fillId="6" borderId="0" xfId="42" applyFont="1" applyFill="1" applyAlignment="1" applyProtection="1">
      <alignment/>
      <protection locked="0"/>
    </xf>
    <xf numFmtId="164" fontId="0" fillId="6" borderId="0" xfId="42" applyNumberFormat="1" applyFont="1" applyFill="1" applyAlignment="1" applyProtection="1">
      <alignment/>
      <protection locked="0"/>
    </xf>
    <xf numFmtId="164" fontId="0" fillId="6" borderId="10" xfId="0" applyNumberFormat="1" applyFill="1" applyBorder="1" applyAlignment="1" applyProtection="1">
      <alignment/>
      <protection locked="0"/>
    </xf>
    <xf numFmtId="0" fontId="0" fillId="6" borderId="0" xfId="0" applyFill="1" applyAlignment="1" applyProtection="1">
      <alignment/>
      <protection locked="0"/>
    </xf>
    <xf numFmtId="0" fontId="0" fillId="6" borderId="10" xfId="0" applyFill="1" applyBorder="1" applyAlignment="1" applyProtection="1">
      <alignment/>
      <protection locked="0"/>
    </xf>
    <xf numFmtId="0" fontId="0" fillId="0" borderId="0" xfId="0" applyAlignment="1" applyProtection="1">
      <alignment/>
      <protection locked="0"/>
    </xf>
    <xf numFmtId="0" fontId="32" fillId="0" borderId="10" xfId="0" applyFont="1" applyBorder="1" applyAlignment="1" applyProtection="1">
      <alignment horizontal="center"/>
      <protection locked="0"/>
    </xf>
    <xf numFmtId="14" fontId="0" fillId="0" borderId="0" xfId="0" applyNumberFormat="1" applyAlignment="1" applyProtection="1">
      <alignment/>
      <protection locked="0"/>
    </xf>
    <xf numFmtId="164" fontId="0" fillId="0" borderId="0" xfId="42" applyNumberFormat="1" applyFont="1" applyAlignment="1" applyProtection="1">
      <alignment/>
      <protection locked="0"/>
    </xf>
    <xf numFmtId="164" fontId="0" fillId="0" borderId="10" xfId="42" applyNumberFormat="1" applyFont="1" applyBorder="1" applyAlignment="1" applyProtection="1">
      <alignment/>
      <protection locked="0"/>
    </xf>
    <xf numFmtId="43" fontId="0" fillId="0" borderId="0" xfId="0" applyNumberFormat="1" applyAlignment="1" applyProtection="1">
      <alignment/>
      <protection locked="0"/>
    </xf>
    <xf numFmtId="43" fontId="0" fillId="0" borderId="10" xfId="0" applyNumberFormat="1" applyBorder="1" applyAlignment="1" applyProtection="1">
      <alignment/>
      <protection locked="0"/>
    </xf>
    <xf numFmtId="9" fontId="0" fillId="0" borderId="0" xfId="57" applyFont="1" applyAlignment="1" applyProtection="1">
      <alignment/>
      <protection locked="0"/>
    </xf>
    <xf numFmtId="164" fontId="0" fillId="0" borderId="0" xfId="0" applyNumberFormat="1" applyAlignment="1" applyProtection="1">
      <alignment/>
      <protection locked="0"/>
    </xf>
    <xf numFmtId="0" fontId="0" fillId="0" borderId="0" xfId="0" applyFont="1" applyAlignment="1" applyProtection="1">
      <alignment wrapText="1"/>
      <protection locked="0"/>
    </xf>
    <xf numFmtId="165" fontId="0" fillId="0" borderId="0" xfId="57" applyNumberFormat="1" applyFont="1" applyAlignment="1" applyProtection="1">
      <alignment/>
      <protection locked="0"/>
    </xf>
    <xf numFmtId="0" fontId="32" fillId="0" borderId="0" xfId="0" applyFont="1" applyAlignment="1" applyProtection="1">
      <alignment/>
      <protection locked="0"/>
    </xf>
    <xf numFmtId="43" fontId="32" fillId="0" borderId="0" xfId="0" applyNumberFormat="1" applyFont="1" applyAlignment="1" applyProtection="1">
      <alignment/>
      <protection locked="0"/>
    </xf>
    <xf numFmtId="0" fontId="0" fillId="0" borderId="0" xfId="0"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133350</xdr:rowOff>
    </xdr:from>
    <xdr:to>
      <xdr:col>10</xdr:col>
      <xdr:colOff>723900</xdr:colOff>
      <xdr:row>4</xdr:row>
      <xdr:rowOff>152400</xdr:rowOff>
    </xdr:to>
    <xdr:pic>
      <xdr:nvPicPr>
        <xdr:cNvPr id="1" name="Picture 2"/>
        <xdr:cNvPicPr preferRelativeResize="1">
          <a:picLocks noChangeAspect="1"/>
        </xdr:cNvPicPr>
      </xdr:nvPicPr>
      <xdr:blipFill>
        <a:blip r:embed="rId1"/>
        <a:stretch>
          <a:fillRect/>
        </a:stretch>
      </xdr:blipFill>
      <xdr:spPr>
        <a:xfrm>
          <a:off x="7724775" y="133350"/>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tabSelected="1" zoomScalePageLayoutView="0" workbookViewId="0" topLeftCell="A1">
      <selection activeCell="D3" sqref="D3"/>
    </sheetView>
  </sheetViews>
  <sheetFormatPr defaultColWidth="9.140625" defaultRowHeight="15"/>
  <cols>
    <col min="1" max="1" width="28.421875" style="8" customWidth="1"/>
    <col min="2" max="2" width="11.28125" style="8" customWidth="1"/>
    <col min="3" max="3" width="11.57421875" style="8" bestFit="1" customWidth="1"/>
    <col min="4" max="11" width="12.00390625" style="8" customWidth="1"/>
    <col min="12" max="16384" width="9.140625" style="8" customWidth="1"/>
  </cols>
  <sheetData>
    <row r="1" spans="1:6" ht="15">
      <c r="A1" s="8" t="s">
        <v>46</v>
      </c>
      <c r="F1" s="8" t="s">
        <v>47</v>
      </c>
    </row>
    <row r="2" ht="15">
      <c r="A2" s="1" t="s">
        <v>42</v>
      </c>
    </row>
    <row r="3" spans="1:3" ht="15">
      <c r="A3" s="8" t="s">
        <v>41</v>
      </c>
      <c r="C3" s="2">
        <v>43935</v>
      </c>
    </row>
    <row r="4" spans="1:3" ht="15">
      <c r="A4" s="8" t="s">
        <v>0</v>
      </c>
      <c r="C4" s="3">
        <v>300000</v>
      </c>
    </row>
    <row r="5" ht="15"/>
    <row r="6" spans="3:11" ht="14.25">
      <c r="C6" s="9" t="s">
        <v>1</v>
      </c>
      <c r="D6" s="9" t="s">
        <v>2</v>
      </c>
      <c r="E6" s="9" t="s">
        <v>3</v>
      </c>
      <c r="F6" s="9" t="s">
        <v>4</v>
      </c>
      <c r="G6" s="9" t="s">
        <v>5</v>
      </c>
      <c r="H6" s="9" t="s">
        <v>6</v>
      </c>
      <c r="I6" s="9" t="s">
        <v>7</v>
      </c>
      <c r="J6" s="9" t="s">
        <v>8</v>
      </c>
      <c r="K6" s="9" t="s">
        <v>9</v>
      </c>
    </row>
    <row r="7" spans="1:11" ht="14.25">
      <c r="A7" s="8" t="s">
        <v>10</v>
      </c>
      <c r="D7" s="10">
        <f>C3</f>
        <v>43935</v>
      </c>
      <c r="E7" s="10">
        <f>D7+7</f>
        <v>43942</v>
      </c>
      <c r="F7" s="10">
        <f aca="true" t="shared" si="0" ref="F7:K7">E7+7</f>
        <v>43949</v>
      </c>
      <c r="G7" s="10">
        <f t="shared" si="0"/>
        <v>43956</v>
      </c>
      <c r="H7" s="10">
        <f t="shared" si="0"/>
        <v>43963</v>
      </c>
      <c r="I7" s="10">
        <f t="shared" si="0"/>
        <v>43970</v>
      </c>
      <c r="J7" s="10">
        <f t="shared" si="0"/>
        <v>43977</v>
      </c>
      <c r="K7" s="10">
        <f t="shared" si="0"/>
        <v>43984</v>
      </c>
    </row>
    <row r="8" spans="1:11" ht="14.25">
      <c r="A8" s="8" t="s">
        <v>11</v>
      </c>
      <c r="D8" s="10">
        <f>D7+6</f>
        <v>43941</v>
      </c>
      <c r="E8" s="10">
        <f>E7+6</f>
        <v>43948</v>
      </c>
      <c r="F8" s="10">
        <f>F7+6</f>
        <v>43955</v>
      </c>
      <c r="G8" s="10">
        <f>G7+6</f>
        <v>43962</v>
      </c>
      <c r="H8" s="10">
        <f>H7+6</f>
        <v>43969</v>
      </c>
      <c r="I8" s="10">
        <f>I7+6</f>
        <v>43976</v>
      </c>
      <c r="J8" s="10">
        <f>J7+6</f>
        <v>43983</v>
      </c>
      <c r="K8" s="10">
        <f>K7+6</f>
        <v>43990</v>
      </c>
    </row>
    <row r="11" spans="1:11" ht="14.25">
      <c r="A11" s="8" t="s">
        <v>12</v>
      </c>
      <c r="C11" s="11">
        <f>SUM(D11:K11)</f>
        <v>240000</v>
      </c>
      <c r="D11" s="4">
        <v>60000</v>
      </c>
      <c r="E11" s="4"/>
      <c r="F11" s="4">
        <v>60000</v>
      </c>
      <c r="G11" s="4"/>
      <c r="H11" s="4">
        <v>60000</v>
      </c>
      <c r="I11" s="4"/>
      <c r="J11" s="4">
        <v>60000</v>
      </c>
      <c r="K11" s="4"/>
    </row>
    <row r="12" spans="1:11" ht="14.25">
      <c r="A12" s="8" t="s">
        <v>13</v>
      </c>
      <c r="C12" s="11">
        <f>SUM(D12:K12)</f>
        <v>-4000</v>
      </c>
      <c r="D12" s="4">
        <v>-1000</v>
      </c>
      <c r="E12" s="4"/>
      <c r="F12" s="4">
        <v>-1000</v>
      </c>
      <c r="G12" s="4"/>
      <c r="H12" s="4">
        <v>-1000</v>
      </c>
      <c r="I12" s="4"/>
      <c r="J12" s="4">
        <v>-1000</v>
      </c>
      <c r="K12" s="4"/>
    </row>
    <row r="13" spans="3:11" ht="14.25">
      <c r="C13" s="11"/>
      <c r="D13" s="11"/>
      <c r="E13" s="11"/>
      <c r="F13" s="11"/>
      <c r="G13" s="11"/>
      <c r="H13" s="11"/>
      <c r="I13" s="11"/>
      <c r="J13" s="11"/>
      <c r="K13" s="11"/>
    </row>
    <row r="14" spans="1:11" ht="14.25">
      <c r="A14" s="8" t="s">
        <v>14</v>
      </c>
      <c r="C14" s="11">
        <f>SUM(D14:K14)</f>
        <v>15000</v>
      </c>
      <c r="D14" s="4">
        <v>5000</v>
      </c>
      <c r="E14" s="4"/>
      <c r="F14" s="4">
        <v>5000</v>
      </c>
      <c r="G14" s="4"/>
      <c r="H14" s="4"/>
      <c r="I14" s="4"/>
      <c r="J14" s="4">
        <v>5000</v>
      </c>
      <c r="K14" s="4"/>
    </row>
    <row r="15" spans="1:11" ht="14.25">
      <c r="A15" s="8" t="s">
        <v>15</v>
      </c>
      <c r="C15" s="11">
        <f>SUM(D15:K15)</f>
        <v>-4000</v>
      </c>
      <c r="D15" s="4">
        <v>-1000</v>
      </c>
      <c r="E15" s="4"/>
      <c r="F15" s="4">
        <v>-1000</v>
      </c>
      <c r="G15" s="4"/>
      <c r="H15" s="4">
        <v>-1000</v>
      </c>
      <c r="I15" s="4"/>
      <c r="J15" s="4">
        <v>-1000</v>
      </c>
      <c r="K15" s="4"/>
    </row>
    <row r="16" spans="3:11" ht="14.25">
      <c r="C16" s="11"/>
      <c r="D16" s="11"/>
      <c r="E16" s="11"/>
      <c r="F16" s="11"/>
      <c r="G16" s="11"/>
      <c r="H16" s="11"/>
      <c r="I16" s="11"/>
      <c r="J16" s="11"/>
      <c r="K16" s="11"/>
    </row>
    <row r="17" spans="1:11" ht="14.25">
      <c r="A17" s="8" t="s">
        <v>16</v>
      </c>
      <c r="C17" s="11">
        <f>SUM(D17:K17)</f>
        <v>4000</v>
      </c>
      <c r="D17" s="4"/>
      <c r="E17" s="4">
        <v>1000</v>
      </c>
      <c r="F17" s="4"/>
      <c r="G17" s="4">
        <v>1000</v>
      </c>
      <c r="H17" s="4"/>
      <c r="I17" s="4">
        <v>1000</v>
      </c>
      <c r="J17" s="4"/>
      <c r="K17" s="4">
        <v>1000</v>
      </c>
    </row>
    <row r="18" spans="1:11" ht="14.25">
      <c r="A18" s="8" t="s">
        <v>17</v>
      </c>
      <c r="C18" s="11">
        <f>SUM(D18:K18)</f>
        <v>0</v>
      </c>
      <c r="D18" s="4"/>
      <c r="E18" s="4"/>
      <c r="F18" s="4"/>
      <c r="G18" s="4"/>
      <c r="H18" s="4"/>
      <c r="I18" s="4"/>
      <c r="J18" s="4"/>
      <c r="K18" s="4"/>
    </row>
    <row r="19" spans="1:11" ht="14.25">
      <c r="A19" s="8" t="s">
        <v>18</v>
      </c>
      <c r="C19" s="11"/>
      <c r="D19" s="11"/>
      <c r="E19" s="11"/>
      <c r="F19" s="11"/>
      <c r="G19" s="11"/>
      <c r="H19" s="11"/>
      <c r="I19" s="11"/>
      <c r="J19" s="11"/>
      <c r="K19" s="11"/>
    </row>
    <row r="20" spans="1:11" ht="14.25">
      <c r="A20" s="8" t="s">
        <v>19</v>
      </c>
      <c r="C20" s="11">
        <f>SUM(D20:K20)</f>
        <v>0</v>
      </c>
      <c r="D20" s="4"/>
      <c r="E20" s="4"/>
      <c r="F20" s="4"/>
      <c r="G20" s="4"/>
      <c r="H20" s="4"/>
      <c r="I20" s="4"/>
      <c r="J20" s="4"/>
      <c r="K20" s="4"/>
    </row>
    <row r="21" spans="3:11" ht="14.25">
      <c r="C21" s="11"/>
      <c r="D21" s="11"/>
      <c r="E21" s="11"/>
      <c r="F21" s="11"/>
      <c r="G21" s="11"/>
      <c r="H21" s="11"/>
      <c r="I21" s="11"/>
      <c r="J21" s="11"/>
      <c r="K21" s="11"/>
    </row>
    <row r="22" spans="1:11" ht="14.25">
      <c r="A22" s="8" t="s">
        <v>20</v>
      </c>
      <c r="C22" s="11">
        <f>SUM(D22:K22)</f>
        <v>0</v>
      </c>
      <c r="D22" s="4"/>
      <c r="E22" s="4"/>
      <c r="F22" s="4"/>
      <c r="G22" s="4"/>
      <c r="H22" s="4"/>
      <c r="I22" s="4"/>
      <c r="J22" s="4"/>
      <c r="K22" s="4"/>
    </row>
    <row r="23" spans="3:11" ht="14.25">
      <c r="C23" s="11"/>
      <c r="D23" s="11"/>
      <c r="E23" s="11"/>
      <c r="F23" s="11"/>
      <c r="G23" s="11"/>
      <c r="H23" s="11"/>
      <c r="I23" s="11"/>
      <c r="J23" s="11"/>
      <c r="K23" s="11"/>
    </row>
    <row r="24" spans="1:11" ht="14.25">
      <c r="A24" s="8" t="s">
        <v>21</v>
      </c>
      <c r="C24" s="11">
        <f>SUM(D24:K24)</f>
        <v>20000</v>
      </c>
      <c r="D24" s="4"/>
      <c r="E24" s="4"/>
      <c r="F24" s="4">
        <v>10000</v>
      </c>
      <c r="G24" s="4"/>
      <c r="H24" s="4"/>
      <c r="I24" s="4"/>
      <c r="J24" s="4">
        <v>10000</v>
      </c>
      <c r="K24" s="4"/>
    </row>
    <row r="25" spans="1:11" ht="14.25">
      <c r="A25" s="8" t="s">
        <v>22</v>
      </c>
      <c r="C25" s="11">
        <f>SUM(D25:K25)</f>
        <v>0</v>
      </c>
      <c r="D25" s="4"/>
      <c r="E25" s="4"/>
      <c r="F25" s="4"/>
      <c r="G25" s="4"/>
      <c r="H25" s="4"/>
      <c r="I25" s="4"/>
      <c r="J25" s="4"/>
      <c r="K25" s="4"/>
    </row>
    <row r="26" spans="1:11" ht="14.25">
      <c r="A26" s="8" t="s">
        <v>23</v>
      </c>
      <c r="C26" s="11">
        <f>SUM(D26:K26)</f>
        <v>0</v>
      </c>
      <c r="D26" s="4"/>
      <c r="E26" s="4"/>
      <c r="F26" s="4"/>
      <c r="G26" s="4"/>
      <c r="H26" s="4"/>
      <c r="I26" s="4"/>
      <c r="J26" s="4"/>
      <c r="K26" s="4"/>
    </row>
    <row r="27" spans="3:11" ht="14.25">
      <c r="C27" s="12"/>
      <c r="D27" s="12"/>
      <c r="E27" s="12"/>
      <c r="F27" s="12"/>
      <c r="G27" s="12"/>
      <c r="H27" s="12"/>
      <c r="I27" s="12"/>
      <c r="J27" s="12"/>
      <c r="K27" s="12"/>
    </row>
    <row r="28" spans="1:11" ht="14.25">
      <c r="A28" s="8" t="s">
        <v>24</v>
      </c>
      <c r="C28" s="11">
        <f>SUM(C11:C27)</f>
        <v>271000</v>
      </c>
      <c r="D28" s="11">
        <f>SUM(D11:D27)</f>
        <v>63000</v>
      </c>
      <c r="E28" s="11">
        <f aca="true" t="shared" si="1" ref="E28:K28">SUM(E11:E27)</f>
        <v>1000</v>
      </c>
      <c r="F28" s="11">
        <f t="shared" si="1"/>
        <v>73000</v>
      </c>
      <c r="G28" s="11">
        <f t="shared" si="1"/>
        <v>1000</v>
      </c>
      <c r="H28" s="11">
        <f t="shared" si="1"/>
        <v>58000</v>
      </c>
      <c r="I28" s="11">
        <f t="shared" si="1"/>
        <v>1000</v>
      </c>
      <c r="J28" s="11">
        <f t="shared" si="1"/>
        <v>73000</v>
      </c>
      <c r="K28" s="11">
        <f t="shared" si="1"/>
        <v>1000</v>
      </c>
    </row>
    <row r="29" spans="3:11" ht="14.25">
      <c r="C29" s="11"/>
      <c r="D29" s="11"/>
      <c r="E29" s="11"/>
      <c r="F29" s="11"/>
      <c r="G29" s="11"/>
      <c r="H29" s="11"/>
      <c r="I29" s="11"/>
      <c r="J29" s="11"/>
      <c r="K29" s="11"/>
    </row>
    <row r="30" spans="1:11" ht="14.25">
      <c r="A30" s="8" t="s">
        <v>25</v>
      </c>
      <c r="C30" s="11">
        <f>ROUND(AVERAGE(D30:K30),0)</f>
        <v>20</v>
      </c>
      <c r="D30" s="4">
        <v>20</v>
      </c>
      <c r="E30" s="4"/>
      <c r="F30" s="4">
        <v>20</v>
      </c>
      <c r="G30" s="4"/>
      <c r="H30" s="4">
        <v>20</v>
      </c>
      <c r="I30" s="4"/>
      <c r="J30" s="4">
        <v>20</v>
      </c>
      <c r="K30" s="4"/>
    </row>
    <row r="31" spans="3:11" ht="14.25">
      <c r="C31" s="11"/>
      <c r="D31" s="11"/>
      <c r="E31" s="11"/>
      <c r="F31" s="11"/>
      <c r="G31" s="11"/>
      <c r="H31" s="11"/>
      <c r="I31" s="11"/>
      <c r="J31" s="11"/>
      <c r="K31" s="11"/>
    </row>
    <row r="32" spans="1:3" ht="14.25">
      <c r="A32" s="8" t="s">
        <v>0</v>
      </c>
      <c r="C32" s="13">
        <f>C4</f>
        <v>300000</v>
      </c>
    </row>
    <row r="33" spans="1:3" ht="14.25">
      <c r="A33" s="8" t="s">
        <v>26</v>
      </c>
      <c r="C33" s="14">
        <f>C28</f>
        <v>271000</v>
      </c>
    </row>
    <row r="34" spans="1:3" ht="14.25">
      <c r="A34" s="8" t="s">
        <v>27</v>
      </c>
      <c r="C34" s="13">
        <f>MIN(C32,C33)</f>
        <v>271000</v>
      </c>
    </row>
    <row r="36" spans="1:4" ht="14.25">
      <c r="A36" s="8" t="s">
        <v>28</v>
      </c>
      <c r="C36" s="15">
        <f>SUM(C24:C26)/C32</f>
        <v>0.06666666666666667</v>
      </c>
      <c r="D36" s="8" t="s">
        <v>29</v>
      </c>
    </row>
    <row r="39" spans="1:3" ht="14.25">
      <c r="A39" s="8" t="s">
        <v>30</v>
      </c>
      <c r="C39" s="16">
        <f>C30</f>
        <v>20</v>
      </c>
    </row>
    <row r="40" spans="1:3" ht="14.25">
      <c r="A40" s="8" t="s">
        <v>43</v>
      </c>
      <c r="C40" s="5">
        <v>19</v>
      </c>
    </row>
    <row r="41" spans="1:3" ht="14.25">
      <c r="A41" s="8" t="s">
        <v>40</v>
      </c>
      <c r="C41" s="16">
        <f>MAX(C39,C40)</f>
        <v>20</v>
      </c>
    </row>
    <row r="42" spans="3:11" ht="15" customHeight="1">
      <c r="C42" s="16"/>
      <c r="G42" s="17"/>
      <c r="H42" s="17"/>
      <c r="I42" s="17"/>
      <c r="J42" s="17"/>
      <c r="K42" s="17"/>
    </row>
    <row r="43" spans="1:11" ht="14.25">
      <c r="A43" s="8" t="s">
        <v>31</v>
      </c>
      <c r="C43" s="6">
        <v>22</v>
      </c>
      <c r="G43" s="17"/>
      <c r="H43" s="17"/>
      <c r="I43" s="17"/>
      <c r="J43" s="17"/>
      <c r="K43" s="17"/>
    </row>
    <row r="44" spans="1:11" ht="14.25">
      <c r="A44" s="8" t="s">
        <v>32</v>
      </c>
      <c r="C44" s="7">
        <v>21</v>
      </c>
      <c r="G44" s="17"/>
      <c r="H44" s="17"/>
      <c r="I44" s="17"/>
      <c r="J44" s="17"/>
      <c r="K44" s="17"/>
    </row>
    <row r="45" spans="1:11" ht="14.25">
      <c r="A45" s="8" t="s">
        <v>33</v>
      </c>
      <c r="C45" s="8">
        <f>MIN(C43,C44)</f>
        <v>21</v>
      </c>
      <c r="G45" s="17"/>
      <c r="H45" s="17"/>
      <c r="I45" s="17"/>
      <c r="J45" s="17"/>
      <c r="K45" s="17"/>
    </row>
    <row r="46" spans="7:11" ht="14.25">
      <c r="G46" s="17"/>
      <c r="H46" s="17"/>
      <c r="I46" s="17"/>
      <c r="J46" s="17"/>
      <c r="K46" s="17"/>
    </row>
    <row r="47" spans="1:11" ht="14.25">
      <c r="A47" s="8" t="s">
        <v>34</v>
      </c>
      <c r="C47" s="16">
        <f>C45-C41</f>
        <v>1</v>
      </c>
      <c r="G47" s="17"/>
      <c r="H47" s="17"/>
      <c r="I47" s="17"/>
      <c r="J47" s="17"/>
      <c r="K47" s="17"/>
    </row>
    <row r="48" spans="7:11" ht="14.25">
      <c r="G48" s="17"/>
      <c r="H48" s="17"/>
      <c r="I48" s="17"/>
      <c r="J48" s="17"/>
      <c r="K48" s="17"/>
    </row>
    <row r="49" spans="1:11" ht="14.25">
      <c r="A49" s="8" t="s">
        <v>35</v>
      </c>
      <c r="C49" s="18">
        <f>IF(C41&lt;C45,1-C41/C45,0)</f>
        <v>0.04761904761904767</v>
      </c>
      <c r="G49" s="17"/>
      <c r="H49" s="17"/>
      <c r="I49" s="17"/>
      <c r="J49" s="17"/>
      <c r="K49" s="17"/>
    </row>
    <row r="50" spans="7:11" ht="14.25">
      <c r="G50" s="17"/>
      <c r="H50" s="17"/>
      <c r="I50" s="17"/>
      <c r="J50" s="17"/>
      <c r="K50" s="17"/>
    </row>
    <row r="51" spans="1:11" ht="14.25">
      <c r="A51" s="8" t="s">
        <v>36</v>
      </c>
      <c r="C51" s="13">
        <f>C49*C34</f>
        <v>12904.76190476192</v>
      </c>
      <c r="G51" s="17"/>
      <c r="H51" s="17"/>
      <c r="I51" s="17"/>
      <c r="J51" s="17"/>
      <c r="K51" s="17"/>
    </row>
    <row r="52" spans="7:11" ht="14.25">
      <c r="G52" s="17"/>
      <c r="H52" s="17"/>
      <c r="I52" s="17"/>
      <c r="J52" s="17"/>
      <c r="K52" s="17"/>
    </row>
    <row r="53" spans="1:11" ht="14.25">
      <c r="A53" s="8" t="s">
        <v>37</v>
      </c>
      <c r="C53" s="7">
        <v>0</v>
      </c>
      <c r="D53" s="8" t="s">
        <v>38</v>
      </c>
      <c r="G53" s="17"/>
      <c r="H53" s="17"/>
      <c r="I53" s="17"/>
      <c r="J53" s="17"/>
      <c r="K53" s="17"/>
    </row>
    <row r="54" spans="7:11" ht="14.25">
      <c r="G54" s="17"/>
      <c r="H54" s="17"/>
      <c r="I54" s="17"/>
      <c r="J54" s="17"/>
      <c r="K54" s="17"/>
    </row>
    <row r="55" spans="1:11" ht="14.25">
      <c r="A55" s="19" t="s">
        <v>39</v>
      </c>
      <c r="B55" s="19"/>
      <c r="C55" s="20">
        <f>C34-C51-C53</f>
        <v>258095.23809523808</v>
      </c>
      <c r="G55" s="17"/>
      <c r="H55" s="17"/>
      <c r="I55" s="17"/>
      <c r="J55" s="17"/>
      <c r="K55" s="17"/>
    </row>
    <row r="56" spans="7:11" ht="14.25">
      <c r="G56" s="17"/>
      <c r="H56" s="17"/>
      <c r="I56" s="17"/>
      <c r="J56" s="17"/>
      <c r="K56" s="17"/>
    </row>
    <row r="57" spans="1:11" ht="14.25">
      <c r="A57" s="19" t="s">
        <v>44</v>
      </c>
      <c r="B57" s="19"/>
      <c r="C57" s="20">
        <f>C32-C55</f>
        <v>41904.76190476192</v>
      </c>
      <c r="G57" s="17"/>
      <c r="H57" s="17"/>
      <c r="I57" s="17"/>
      <c r="J57" s="17"/>
      <c r="K57" s="17"/>
    </row>
    <row r="61" spans="1:8" ht="14.25">
      <c r="A61" s="21" t="s">
        <v>45</v>
      </c>
      <c r="B61" s="21"/>
      <c r="C61" s="21"/>
      <c r="D61" s="21"/>
      <c r="E61" s="21"/>
      <c r="F61" s="21"/>
      <c r="G61" s="21"/>
      <c r="H61" s="21"/>
    </row>
    <row r="62" spans="1:8" ht="14.25">
      <c r="A62" s="21"/>
      <c r="B62" s="21"/>
      <c r="C62" s="21"/>
      <c r="D62" s="21"/>
      <c r="E62" s="21"/>
      <c r="F62" s="21"/>
      <c r="G62" s="21"/>
      <c r="H62" s="21"/>
    </row>
    <row r="63" spans="1:8" ht="14.25">
      <c r="A63" s="21"/>
      <c r="B63" s="21"/>
      <c r="C63" s="21"/>
      <c r="D63" s="21"/>
      <c r="E63" s="21"/>
      <c r="F63" s="21"/>
      <c r="G63" s="21"/>
      <c r="H63" s="21"/>
    </row>
    <row r="64" spans="1:8" ht="14.25">
      <c r="A64" s="21"/>
      <c r="B64" s="21"/>
      <c r="C64" s="21"/>
      <c r="D64" s="21"/>
      <c r="E64" s="21"/>
      <c r="F64" s="21"/>
      <c r="G64" s="21"/>
      <c r="H64" s="21"/>
    </row>
    <row r="65" spans="1:8" ht="14.25">
      <c r="A65" s="21"/>
      <c r="B65" s="21"/>
      <c r="C65" s="21"/>
      <c r="D65" s="21"/>
      <c r="E65" s="21"/>
      <c r="F65" s="21"/>
      <c r="G65" s="21"/>
      <c r="H65" s="21"/>
    </row>
    <row r="66" spans="1:8" ht="14.25">
      <c r="A66" s="21"/>
      <c r="B66" s="21"/>
      <c r="C66" s="21"/>
      <c r="D66" s="21"/>
      <c r="E66" s="21"/>
      <c r="F66" s="21"/>
      <c r="G66" s="21"/>
      <c r="H66" s="21"/>
    </row>
    <row r="67" spans="1:8" ht="14.25">
      <c r="A67" s="21"/>
      <c r="B67" s="21"/>
      <c r="C67" s="21"/>
      <c r="D67" s="21"/>
      <c r="E67" s="21"/>
      <c r="F67" s="21"/>
      <c r="G67" s="21"/>
      <c r="H67" s="21"/>
    </row>
    <row r="68" spans="1:8" ht="14.25">
      <c r="A68" s="21"/>
      <c r="B68" s="21"/>
      <c r="C68" s="21"/>
      <c r="D68" s="21"/>
      <c r="E68" s="21"/>
      <c r="F68" s="21"/>
      <c r="G68" s="21"/>
      <c r="H68" s="21"/>
    </row>
  </sheetData>
  <sheetProtection/>
  <mergeCells count="1">
    <mergeCell ref="A61:H68"/>
  </mergeCells>
  <printOptions/>
  <pageMargins left="0.7" right="0.7" top="0.75" bottom="0.75" header="0.3" footer="0.3"/>
  <pageSetup horizontalDpi="600" verticalDpi="600" orientation="landscape" scale="82" r:id="rId2"/>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Moody</dc:creator>
  <cp:keywords/>
  <dc:description/>
  <cp:lastModifiedBy>Lauren Cater</cp:lastModifiedBy>
  <cp:lastPrinted>2020-04-22T20:23:27Z</cp:lastPrinted>
  <dcterms:created xsi:type="dcterms:W3CDTF">2020-04-08T18:17:12Z</dcterms:created>
  <dcterms:modified xsi:type="dcterms:W3CDTF">2020-04-23T19:25:17Z</dcterms:modified>
  <cp:category/>
  <cp:version/>
  <cp:contentType/>
  <cp:contentStatus/>
</cp:coreProperties>
</file>